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co/Documents/mat/courses/Hedge Funds/"/>
    </mc:Choice>
  </mc:AlternateContent>
  <xr:revisionPtr revIDLastSave="0" documentId="13_ncr:1_{645368D3-AF99-5640-BC8E-78B9F51E8C49}" xr6:coauthVersionLast="47" xr6:coauthVersionMax="47" xr10:uidLastSave="{00000000-0000-0000-0000-000000000000}"/>
  <bookViews>
    <workbookView xWindow="5360" yWindow="2980" windowWidth="30640" windowHeight="21680" activeTab="1" xr2:uid="{20089105-B9B6-DA4C-BDAF-A753E3B43149}"/>
  </bookViews>
  <sheets>
    <sheet name="L S Margin" sheetId="2" r:id="rId1"/>
    <sheet name="Convertible Ar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8" i="2" s="1"/>
  <c r="C19" i="1" l="1"/>
  <c r="D16" i="1"/>
  <c r="D15" i="1"/>
  <c r="D17" i="1"/>
  <c r="C17" i="1"/>
  <c r="B17" i="1"/>
  <c r="C16" i="1"/>
  <c r="C15" i="1"/>
  <c r="D18" i="1"/>
  <c r="C18" i="1"/>
  <c r="B18" i="1"/>
  <c r="B16" i="1"/>
  <c r="B15" i="1"/>
  <c r="C20" i="1" l="1"/>
  <c r="D20" i="1"/>
  <c r="B20" i="1"/>
  <c r="E22" i="1" s="1"/>
  <c r="E20" i="1" l="1"/>
  <c r="E21" i="1" s="1"/>
  <c r="E24" i="1" s="1"/>
  <c r="E23" i="1" l="1"/>
</calcChain>
</file>

<file path=xl/sharedStrings.xml><?xml version="1.0" encoding="utf-8"?>
<sst xmlns="http://schemas.openxmlformats.org/spreadsheetml/2006/main" count="32" uniqueCount="31">
  <si>
    <t>Price of convertible bond</t>
  </si>
  <si>
    <t>Price of stock</t>
  </si>
  <si>
    <t>Convertion feature</t>
  </si>
  <si>
    <t xml:space="preserve">Interest rates </t>
  </si>
  <si>
    <t>Recovery rate</t>
  </si>
  <si>
    <t>Hedge ratio</t>
  </si>
  <si>
    <t>Conversion Scenario</t>
  </si>
  <si>
    <t>Stock price</t>
  </si>
  <si>
    <t>Bankruptcy Scenario</t>
  </si>
  <si>
    <t>Portfolio valuations</t>
  </si>
  <si>
    <t>Bond value</t>
  </si>
  <si>
    <t>Stock hedge value</t>
  </si>
  <si>
    <t>Coupon income</t>
  </si>
  <si>
    <t>Coupon</t>
  </si>
  <si>
    <t>NAV</t>
  </si>
  <si>
    <t>T-Bill</t>
  </si>
  <si>
    <t>Short borrow fee</t>
  </si>
  <si>
    <t>Stable Scenario</t>
  </si>
  <si>
    <t>1/3+1/3+1/3 View</t>
  </si>
  <si>
    <t>STD</t>
  </si>
  <si>
    <t>Benchmark Excess Return</t>
  </si>
  <si>
    <t>Performance</t>
  </si>
  <si>
    <t>Sharpe Ratio w benchmark</t>
  </si>
  <si>
    <t>Sharpe Ratio w/o benchmark</t>
  </si>
  <si>
    <t>Portfolio mean</t>
  </si>
  <si>
    <t>Portfolio STD</t>
  </si>
  <si>
    <t>Excess margin</t>
  </si>
  <si>
    <t>Time horizon (yrs)</t>
  </si>
  <si>
    <t>Probability of a margin call</t>
  </si>
  <si>
    <t>Probability of no margin call</t>
  </si>
  <si>
    <t>relative to a $1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</si>
</sst>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0" applyNumberForma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42BC-213D-F04D-A91D-7248C753A0C2}">
  <dimension ref="A1:C8"/>
  <sheetViews>
    <sheetView zoomScale="150" zoomScaleNormal="150" workbookViewId="0">
      <selection activeCell="B1" sqref="B1"/>
    </sheetView>
  </sheetViews>
  <sheetFormatPr baseColWidth="10" defaultRowHeight="16" x14ac:dyDescent="0.2"/>
  <cols>
    <col min="1" max="1" width="24.5" bestFit="1" customWidth="1"/>
    <col min="3" max="3" width="15.83203125" customWidth="1"/>
  </cols>
  <sheetData>
    <row r="1" spans="1:3" x14ac:dyDescent="0.2">
      <c r="A1" t="s">
        <v>24</v>
      </c>
      <c r="B1">
        <v>0</v>
      </c>
      <c r="C1" t="s">
        <v>30</v>
      </c>
    </row>
    <row r="2" spans="1:3" x14ac:dyDescent="0.2">
      <c r="A2" t="s">
        <v>25</v>
      </c>
      <c r="B2" s="1">
        <v>7.0000000000000007E-2</v>
      </c>
    </row>
    <row r="3" spans="1:3" x14ac:dyDescent="0.2">
      <c r="A3" t="s">
        <v>26</v>
      </c>
      <c r="B3">
        <v>0.01</v>
      </c>
    </row>
    <row r="4" spans="1:3" x14ac:dyDescent="0.2">
      <c r="A4" t="s">
        <v>27</v>
      </c>
      <c r="B4">
        <v>0.1</v>
      </c>
    </row>
    <row r="7" spans="1:3" x14ac:dyDescent="0.2">
      <c r="A7" t="s">
        <v>29</v>
      </c>
      <c r="B7" s="1">
        <f>2*_xlfn.NORM.DIST(B3,B1,B2*SQRT(B4),TRUE)-1</f>
        <v>0.34855375338892181</v>
      </c>
    </row>
    <row r="8" spans="1:3" x14ac:dyDescent="0.2">
      <c r="A8" t="s">
        <v>28</v>
      </c>
      <c r="B8" s="1">
        <f>1-B7</f>
        <v>0.65144624661107819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B8DE-1708-CE4D-93A8-504812768A9B}">
  <dimension ref="A1:G24"/>
  <sheetViews>
    <sheetView tabSelected="1" zoomScale="150" zoomScaleNormal="150" workbookViewId="0">
      <selection activeCell="B8" sqref="B8"/>
    </sheetView>
  </sheetViews>
  <sheetFormatPr baseColWidth="10" defaultRowHeight="16" x14ac:dyDescent="0.2"/>
  <cols>
    <col min="1" max="1" width="25.83203125" customWidth="1"/>
    <col min="2" max="2" width="17.83203125" customWidth="1"/>
    <col min="3" max="3" width="18.6640625" customWidth="1"/>
    <col min="4" max="4" width="19" customWidth="1"/>
    <col min="5" max="5" width="20.6640625" customWidth="1"/>
  </cols>
  <sheetData>
    <row r="1" spans="1:7" x14ac:dyDescent="0.2">
      <c r="B1" s="2"/>
      <c r="G1" s="4"/>
    </row>
    <row r="2" spans="1:7" x14ac:dyDescent="0.2">
      <c r="A2" t="s">
        <v>0</v>
      </c>
      <c r="B2" s="2">
        <v>80</v>
      </c>
      <c r="G2" s="4"/>
    </row>
    <row r="3" spans="1:7" x14ac:dyDescent="0.2">
      <c r="A3" t="s">
        <v>1</v>
      </c>
      <c r="B3" s="2">
        <v>7</v>
      </c>
    </row>
    <row r="4" spans="1:7" x14ac:dyDescent="0.2">
      <c r="A4" t="s">
        <v>2</v>
      </c>
      <c r="B4">
        <v>10</v>
      </c>
    </row>
    <row r="5" spans="1:7" x14ac:dyDescent="0.2">
      <c r="A5" t="s">
        <v>3</v>
      </c>
      <c r="B5" s="1">
        <v>0.04</v>
      </c>
    </row>
    <row r="6" spans="1:7" x14ac:dyDescent="0.2">
      <c r="A6" t="s">
        <v>4</v>
      </c>
      <c r="B6" s="1">
        <v>0.5</v>
      </c>
    </row>
    <row r="7" spans="1:7" x14ac:dyDescent="0.2">
      <c r="A7" t="s">
        <v>13</v>
      </c>
      <c r="B7" s="2">
        <v>4</v>
      </c>
    </row>
    <row r="8" spans="1:7" x14ac:dyDescent="0.2">
      <c r="A8" t="s">
        <v>5</v>
      </c>
      <c r="B8" s="1">
        <v>4.0000000000000001E-3</v>
      </c>
    </row>
    <row r="9" spans="1:7" x14ac:dyDescent="0.2">
      <c r="A9" t="s">
        <v>20</v>
      </c>
      <c r="B9" s="1">
        <v>0.05</v>
      </c>
    </row>
    <row r="10" spans="1:7" x14ac:dyDescent="0.2">
      <c r="A10" t="s">
        <v>6</v>
      </c>
    </row>
    <row r="11" spans="1:7" x14ac:dyDescent="0.2">
      <c r="A11" t="s">
        <v>7</v>
      </c>
      <c r="B11">
        <v>20</v>
      </c>
    </row>
    <row r="13" spans="1:7" x14ac:dyDescent="0.2">
      <c r="A13" t="s">
        <v>9</v>
      </c>
    </row>
    <row r="14" spans="1:7" x14ac:dyDescent="0.2">
      <c r="B14" t="s">
        <v>6</v>
      </c>
      <c r="C14" t="s">
        <v>17</v>
      </c>
      <c r="D14" t="s">
        <v>8</v>
      </c>
      <c r="E14" t="s">
        <v>18</v>
      </c>
    </row>
    <row r="15" spans="1:7" x14ac:dyDescent="0.2">
      <c r="A15" t="s">
        <v>10</v>
      </c>
      <c r="B15" s="2">
        <f>$B$11*$B$4</f>
        <v>200</v>
      </c>
      <c r="C15" s="2">
        <f>B2</f>
        <v>80</v>
      </c>
      <c r="D15" s="2">
        <f>B6*100</f>
        <v>50</v>
      </c>
    </row>
    <row r="16" spans="1:7" x14ac:dyDescent="0.2">
      <c r="A16" t="s">
        <v>11</v>
      </c>
      <c r="B16" s="3">
        <f>-$B$8*$B$4*$B$11</f>
        <v>-0.8</v>
      </c>
      <c r="C16" s="3">
        <f>-$B$8*$B$4*$B$3</f>
        <v>-0.28000000000000003</v>
      </c>
      <c r="D16" s="3">
        <f>-$B$8*$B$4*0</f>
        <v>0</v>
      </c>
    </row>
    <row r="17" spans="1:5" x14ac:dyDescent="0.2">
      <c r="A17" t="s">
        <v>15</v>
      </c>
      <c r="B17" s="3">
        <f>(1+$B$5)*$B$3*$B$4*$B$8</f>
        <v>0.29120000000000001</v>
      </c>
      <c r="C17" s="3">
        <f>(1+$B$5)*$B$3*$B$4*$B$8</f>
        <v>0.29120000000000001</v>
      </c>
      <c r="D17" s="3">
        <f>(1+$B$5)*$B$3*$B$4*$B$8</f>
        <v>0.29120000000000001</v>
      </c>
    </row>
    <row r="18" spans="1:5" x14ac:dyDescent="0.2">
      <c r="A18" t="s">
        <v>16</v>
      </c>
      <c r="B18" s="3">
        <f>-($B$5+0.01)*$B$8*$B$4*$B$3</f>
        <v>-1.4E-2</v>
      </c>
      <c r="C18" s="3">
        <f>-($B$5+0.01)*$B$8*$B$4*$B$3</f>
        <v>-1.4E-2</v>
      </c>
      <c r="D18" s="3">
        <f>-($B$5+0.01)*$B$8*$B$4*$B$3</f>
        <v>-1.4E-2</v>
      </c>
    </row>
    <row r="19" spans="1:5" x14ac:dyDescent="0.2">
      <c r="A19" t="s">
        <v>12</v>
      </c>
      <c r="B19" s="3">
        <v>0</v>
      </c>
      <c r="C19" s="3">
        <f>B7</f>
        <v>4</v>
      </c>
      <c r="D19" s="3">
        <v>0</v>
      </c>
    </row>
    <row r="20" spans="1:5" x14ac:dyDescent="0.2">
      <c r="A20" t="s">
        <v>14</v>
      </c>
      <c r="B20" s="3">
        <f>SUM(B15:B19)</f>
        <v>199.47719999999998</v>
      </c>
      <c r="C20" s="3">
        <f>SUM(C15:C19)</f>
        <v>83.997200000000007</v>
      </c>
      <c r="D20" s="3">
        <f>SUM(D15:D19)</f>
        <v>50.277200000000001</v>
      </c>
      <c r="E20" s="3">
        <f>B20/3+C20/3+D20/3</f>
        <v>111.25053333333332</v>
      </c>
    </row>
    <row r="21" spans="1:5" x14ac:dyDescent="0.2">
      <c r="A21" t="s">
        <v>21</v>
      </c>
      <c r="B21" s="3"/>
      <c r="C21" s="3"/>
      <c r="D21" s="3"/>
      <c r="E21" s="1">
        <f>$E$20/$B$2-1</f>
        <v>0.39063166666666649</v>
      </c>
    </row>
    <row r="22" spans="1:5" x14ac:dyDescent="0.2">
      <c r="A22" t="s">
        <v>19</v>
      </c>
      <c r="E22" s="1">
        <f>STDEV(B20:D20)/$B$2</f>
        <v>0.97805755624775603</v>
      </c>
    </row>
    <row r="23" spans="1:5" x14ac:dyDescent="0.2">
      <c r="A23" t="s">
        <v>22</v>
      </c>
      <c r="E23" s="4">
        <f>($E$21-$B$5-$B$9)/$E$22</f>
        <v>0.30737625280460712</v>
      </c>
    </row>
    <row r="24" spans="1:5" x14ac:dyDescent="0.2">
      <c r="A24" t="s">
        <v>23</v>
      </c>
      <c r="E24" s="4">
        <f>($E$21)/$E$22</f>
        <v>0.3993953772672596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 S Margin</vt:lpstr>
      <vt:lpstr>Convertible Arb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Seco</dc:creator>
  <cp:lastModifiedBy>Luis Seco</cp:lastModifiedBy>
  <dcterms:created xsi:type="dcterms:W3CDTF">2021-03-29T14:28:37Z</dcterms:created>
  <dcterms:modified xsi:type="dcterms:W3CDTF">2021-05-27T17:36:53Z</dcterms:modified>
</cp:coreProperties>
</file>